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cecomorg.sharepoint.com/sites/Administration/Shared Documents/Main/ADMIN/MACECOM Governance &amp; Legislative Bd/2025 MACECOM Bd Docs/8 August 2025/"/>
    </mc:Choice>
  </mc:AlternateContent>
  <xr:revisionPtr revIDLastSave="2" documentId="8_{D0BEA051-9098-4A81-A47D-6B9A66E0226B}" xr6:coauthVersionLast="47" xr6:coauthVersionMax="47" xr10:uidLastSave="{AA45EB9F-1D8D-4CA9-AA41-C1BA7436ED2C}"/>
  <bookViews>
    <workbookView xWindow="21600" yWindow="790" windowWidth="23150" windowHeight="12360" tabRatio="210" xr2:uid="{5C399524-50AF-45E4-A8B9-78D7E744D126}"/>
  </bookViews>
  <sheets>
    <sheet name="Sheet1" sheetId="1" r:id="rId1"/>
  </sheets>
  <definedNames>
    <definedName name="_xlnm.Print_Area" localSheetId="0">Sheet1!$A$1:$AH$19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6" i="1"/>
  <c r="C14" i="1"/>
  <c r="C13" i="1"/>
  <c r="C12" i="1"/>
  <c r="C11" i="1"/>
  <c r="C10" i="1"/>
  <c r="C9" i="1"/>
  <c r="C8" i="1"/>
  <c r="C7" i="1"/>
  <c r="C6" i="1"/>
  <c r="C5" i="1"/>
  <c r="C4" i="1"/>
  <c r="C3" i="1"/>
  <c r="D16" i="1"/>
  <c r="AH16" i="1"/>
  <c r="E14" i="1"/>
  <c r="E12" i="1"/>
  <c r="E11" i="1"/>
  <c r="E10" i="1"/>
  <c r="E9" i="1"/>
  <c r="E8" i="1"/>
  <c r="E7" i="1"/>
  <c r="E6" i="1"/>
  <c r="E5" i="1"/>
  <c r="E4" i="1"/>
  <c r="E3" i="1"/>
  <c r="F16" i="1"/>
  <c r="G18" i="1"/>
  <c r="G14" i="1"/>
  <c r="G13" i="1"/>
  <c r="G12" i="1"/>
  <c r="G11" i="1"/>
  <c r="G10" i="1"/>
  <c r="G9" i="1"/>
  <c r="G8" i="1"/>
  <c r="G7" i="1"/>
  <c r="G6" i="1"/>
  <c r="G5" i="1"/>
  <c r="G4" i="1"/>
  <c r="G3" i="1"/>
  <c r="H16" i="1"/>
  <c r="I18" i="1"/>
  <c r="I14" i="1"/>
  <c r="I13" i="1"/>
  <c r="I12" i="1"/>
  <c r="I11" i="1"/>
  <c r="I10" i="1"/>
  <c r="I9" i="1"/>
  <c r="I8" i="1"/>
  <c r="I7" i="1"/>
  <c r="I6" i="1"/>
  <c r="I5" i="1"/>
  <c r="I4" i="1"/>
  <c r="I3" i="1"/>
  <c r="J16" i="1"/>
  <c r="K18" i="1"/>
  <c r="K14" i="1"/>
  <c r="K13" i="1"/>
  <c r="K12" i="1"/>
  <c r="K11" i="1"/>
  <c r="K10" i="1"/>
  <c r="K9" i="1"/>
  <c r="K8" i="1"/>
  <c r="K7" i="1"/>
  <c r="K6" i="1"/>
  <c r="K5" i="1"/>
  <c r="K4" i="1"/>
  <c r="K3" i="1"/>
  <c r="L16" i="1"/>
  <c r="M18" i="1"/>
  <c r="M14" i="1"/>
  <c r="M13" i="1"/>
  <c r="M12" i="1"/>
  <c r="M11" i="1"/>
  <c r="M10" i="1"/>
  <c r="M9" i="1"/>
  <c r="M8" i="1"/>
  <c r="M7" i="1"/>
  <c r="M6" i="1"/>
  <c r="M5" i="1"/>
  <c r="M4" i="1"/>
  <c r="M3" i="1"/>
  <c r="O14" i="1"/>
  <c r="O13" i="1"/>
  <c r="O12" i="1"/>
  <c r="O11" i="1"/>
  <c r="O10" i="1"/>
  <c r="O9" i="1"/>
  <c r="O8" i="1"/>
  <c r="O7" i="1"/>
  <c r="O6" i="1"/>
  <c r="O5" i="1"/>
  <c r="O4" i="1"/>
  <c r="N16" i="1"/>
  <c r="O18" i="1"/>
  <c r="O3" i="1"/>
  <c r="P16" i="1"/>
  <c r="Q18" i="1"/>
  <c r="Q14" i="1"/>
  <c r="Q13" i="1"/>
  <c r="Q12" i="1"/>
  <c r="Q11" i="1"/>
  <c r="Q10" i="1"/>
  <c r="Q9" i="1"/>
  <c r="Q8" i="1"/>
  <c r="Q7" i="1"/>
  <c r="Q6" i="1"/>
  <c r="Q5" i="1"/>
  <c r="Q4" i="1"/>
  <c r="Q3" i="1"/>
  <c r="R16" i="1"/>
  <c r="S18" i="1"/>
  <c r="S11" i="1"/>
  <c r="S14" i="1"/>
  <c r="S13" i="1"/>
  <c r="S12" i="1"/>
  <c r="S10" i="1"/>
  <c r="S9" i="1"/>
  <c r="S8" i="1"/>
  <c r="S7" i="1"/>
  <c r="S6" i="1"/>
  <c r="S5" i="1"/>
  <c r="S4" i="1"/>
  <c r="S3" i="1"/>
  <c r="U14" i="1"/>
  <c r="U13" i="1"/>
  <c r="U12" i="1"/>
  <c r="U11" i="1"/>
  <c r="U10" i="1"/>
  <c r="U9" i="1"/>
  <c r="U8" i="1"/>
  <c r="U7" i="1"/>
  <c r="U6" i="1"/>
  <c r="U5" i="1"/>
  <c r="U4" i="1"/>
  <c r="T16" i="1"/>
  <c r="U18" i="1"/>
  <c r="U3" i="1"/>
  <c r="V16" i="1"/>
  <c r="W18" i="1"/>
  <c r="W14" i="1"/>
  <c r="W13" i="1"/>
  <c r="W12" i="1"/>
  <c r="W11" i="1"/>
  <c r="W10" i="1"/>
  <c r="W9" i="1"/>
  <c r="W8" i="1"/>
  <c r="W6" i="1"/>
  <c r="W5" i="1"/>
  <c r="W4" i="1"/>
  <c r="W3" i="1"/>
  <c r="Y14" i="1"/>
  <c r="Y13" i="1"/>
  <c r="Y7" i="1"/>
  <c r="Y8" i="1"/>
  <c r="Y9" i="1"/>
  <c r="Y10" i="1"/>
  <c r="Y11" i="1"/>
  <c r="Y12" i="1"/>
  <c r="Y6" i="1"/>
  <c r="Y5" i="1"/>
  <c r="X16" i="1"/>
  <c r="Y18" i="1"/>
  <c r="Y4" i="1"/>
  <c r="Y3" i="1"/>
  <c r="Z16" i="1"/>
  <c r="AA14" i="1"/>
  <c r="AA13" i="1"/>
  <c r="AA12" i="1"/>
  <c r="AA11" i="1"/>
  <c r="AA10" i="1"/>
  <c r="AA9" i="1"/>
  <c r="AA8" i="1"/>
  <c r="AA7" i="1"/>
  <c r="AA6" i="1"/>
  <c r="AA5" i="1"/>
  <c r="AA4" i="1"/>
  <c r="AA3" i="1"/>
  <c r="AB16" i="1"/>
  <c r="AD16" i="1"/>
  <c r="AE16" i="1"/>
  <c r="AF16" i="1"/>
  <c r="AG16" i="1"/>
  <c r="AC14" i="1"/>
  <c r="AC13" i="1"/>
  <c r="AC12" i="1"/>
  <c r="AC11" i="1"/>
  <c r="AC10" i="1"/>
  <c r="AC9" i="1"/>
  <c r="AC8" i="1"/>
  <c r="AC7" i="1"/>
  <c r="AC6" i="1"/>
  <c r="AC5" i="1"/>
  <c r="AC4" i="1"/>
  <c r="AC3" i="1"/>
  <c r="E13" i="1"/>
  <c r="E18" i="1"/>
  <c r="AH18" i="1"/>
</calcChain>
</file>

<file path=xl/sharedStrings.xml><?xml version="1.0" encoding="utf-8"?>
<sst xmlns="http://schemas.openxmlformats.org/spreadsheetml/2006/main" count="40" uniqueCount="40">
  <si>
    <t>% Difference between                          2025 &amp; 2024</t>
  </si>
  <si>
    <t>% Difference between                          2024 &amp; 2023</t>
  </si>
  <si>
    <t>% Difference between                          2023 &amp; 2022</t>
  </si>
  <si>
    <t>% Difference between                          2022 &amp; 2021</t>
  </si>
  <si>
    <t>% Difference between                          2021 &amp; 2020</t>
  </si>
  <si>
    <t>% Difference between                          2020 &amp; 2019</t>
  </si>
  <si>
    <t>% Difference between                          2019 &amp; 2018</t>
  </si>
  <si>
    <t>% Difference between          2018 &amp; 2017</t>
  </si>
  <si>
    <t>% Difference between          2017 &amp; 2016</t>
  </si>
  <si>
    <t>% Difference between          2016 &amp; 2015</t>
  </si>
  <si>
    <t>% Difference between          2015 &amp; 2014</t>
  </si>
  <si>
    <t>% Difference between          2014 &amp; 2013</t>
  </si>
  <si>
    <t>% Difference between          2013 &amp; 2012</t>
  </si>
  <si>
    <t>% Difference between          2012 &amp; 2011</t>
  </si>
  <si>
    <t>TOTAL COLLECTED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</si>
  <si>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</si>
  <si>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</si>
  <si>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</si>
  <si>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</si>
  <si>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</si>
  <si>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</si>
  <si>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</si>
  <si>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</si>
  <si>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</si>
  <si>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</si>
  <si>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</si>
  <si>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</si>
  <si>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</si>
  <si>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2025 Monthly Average to Date:</t>
  </si>
  <si>
    <t>2024 Monthly Average to Date:</t>
  </si>
  <si>
    <t>2023 Monthly Average to Date:</t>
  </si>
  <si>
    <t>2022 Monthly Average to Date:</t>
  </si>
  <si>
    <t>2021 Monthly Average to Date:</t>
  </si>
  <si>
    <t>2020 Monthly Average to Date:</t>
  </si>
  <si>
    <t>2019 Monthly Average to Date:</t>
  </si>
  <si>
    <t>2018 Monthly Average to Date:</t>
  </si>
  <si>
    <t>2017 Monthly Average:</t>
  </si>
  <si>
    <t>2016 Monthly Average:</t>
  </si>
  <si>
    <t>2015 Monthly Average:</t>
  </si>
  <si>
    <t>2014 Monthly Average: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</si>
</sst>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;[Red]\(0.000\)"/>
  </numFmts>
  <fonts count="15" x14ac:knownFonts="1">
    <font>
      <sz val="10"/>
      <name val="Arial"/>
    </font>
    <font>
      <sz val="10"/>
      <name val="Arial"/>
    </font>
    <font>
      <b/>
      <i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4" fillId="0" borderId="1" xfId="2" applyFont="1" applyBorder="1" applyAlignment="1">
      <alignment wrapText="1"/>
    </xf>
    <xf numFmtId="0" fontId="4" fillId="0" borderId="1" xfId="0" applyFont="1" applyBorder="1"/>
    <xf numFmtId="44" fontId="4" fillId="0" borderId="2" xfId="2" applyFont="1" applyBorder="1" applyAlignment="1">
      <alignment wrapText="1"/>
    </xf>
    <xf numFmtId="0" fontId="4" fillId="0" borderId="2" xfId="0" applyFont="1" applyBorder="1"/>
    <xf numFmtId="44" fontId="4" fillId="0" borderId="2" xfId="2" applyFont="1" applyBorder="1"/>
    <xf numFmtId="0" fontId="4" fillId="0" borderId="0" xfId="0" applyFont="1"/>
    <xf numFmtId="0" fontId="3" fillId="0" borderId="0" xfId="0" applyFont="1" applyAlignment="1">
      <alignment horizontal="right"/>
    </xf>
    <xf numFmtId="44" fontId="6" fillId="0" borderId="3" xfId="0" applyNumberFormat="1" applyFont="1" applyBorder="1"/>
    <xf numFmtId="44" fontId="4" fillId="0" borderId="1" xfId="2" applyFont="1" applyBorder="1"/>
    <xf numFmtId="0" fontId="8" fillId="0" borderId="0" xfId="0" applyFont="1"/>
    <xf numFmtId="44" fontId="0" fillId="0" borderId="0" xfId="0" applyNumberFormat="1"/>
    <xf numFmtId="0" fontId="0" fillId="0" borderId="0" xfId="0" applyAlignment="1">
      <alignment horizontal="right"/>
    </xf>
    <xf numFmtId="44" fontId="4" fillId="0" borderId="2" xfId="0" applyNumberFormat="1" applyFont="1" applyBorder="1"/>
    <xf numFmtId="44" fontId="3" fillId="0" borderId="3" xfId="0" applyNumberFormat="1" applyFont="1" applyBorder="1" applyAlignment="1">
      <alignment horizontal="right"/>
    </xf>
    <xf numFmtId="44" fontId="6" fillId="0" borderId="3" xfId="0" applyNumberFormat="1" applyFont="1" applyBorder="1" applyAlignment="1">
      <alignment horizontal="right"/>
    </xf>
    <xf numFmtId="44" fontId="4" fillId="0" borderId="0" xfId="2" applyFont="1"/>
    <xf numFmtId="164" fontId="4" fillId="0" borderId="1" xfId="2" applyNumberFormat="1" applyFont="1" applyBorder="1" applyAlignment="1"/>
    <xf numFmtId="164" fontId="4" fillId="0" borderId="2" xfId="0" applyNumberFormat="1" applyFont="1" applyBorder="1"/>
    <xf numFmtId="164" fontId="4" fillId="0" borderId="2" xfId="1" applyNumberFormat="1" applyFont="1" applyBorder="1" applyAlignment="1"/>
    <xf numFmtId="164" fontId="13" fillId="0" borderId="1" xfId="2" applyNumberFormat="1" applyFont="1" applyBorder="1" applyAlignment="1"/>
    <xf numFmtId="164" fontId="14" fillId="0" borderId="1" xfId="2" applyNumberFormat="1" applyFont="1" applyBorder="1" applyAlignment="1"/>
    <xf numFmtId="164" fontId="5" fillId="0" borderId="1" xfId="2" applyNumberFormat="1" applyFont="1" applyBorder="1" applyAlignment="1"/>
    <xf numFmtId="164" fontId="5" fillId="0" borderId="1" xfId="2" applyNumberFormat="1" applyFont="1" applyFill="1" applyBorder="1" applyAlignment="1"/>
    <xf numFmtId="164" fontId="13" fillId="0" borderId="2" xfId="0" applyNumberFormat="1" applyFont="1" applyBorder="1"/>
    <xf numFmtId="0" fontId="3" fillId="0" borderId="4" xfId="0" applyFont="1" applyBorder="1"/>
    <xf numFmtId="44" fontId="4" fillId="0" borderId="5" xfId="0" applyNumberFormat="1" applyFont="1" applyBorder="1"/>
    <xf numFmtId="44" fontId="4" fillId="0" borderId="6" xfId="2" applyFont="1" applyBorder="1"/>
    <xf numFmtId="44" fontId="4" fillId="0" borderId="5" xfId="2" applyFont="1" applyBorder="1"/>
    <xf numFmtId="0" fontId="3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2" fontId="4" fillId="0" borderId="2" xfId="0" applyNumberFormat="1" applyFont="1" applyBorder="1"/>
    <xf numFmtId="44" fontId="4" fillId="0" borderId="4" xfId="2" applyFont="1" applyBorder="1"/>
    <xf numFmtId="2" fontId="4" fillId="0" borderId="4" xfId="0" applyNumberFormat="1" applyFont="1" applyBorder="1"/>
    <xf numFmtId="44" fontId="11" fillId="0" borderId="3" xfId="0" applyNumberFormat="1" applyFont="1" applyBorder="1" applyAlignment="1">
      <alignment horizontal="right"/>
    </xf>
    <xf numFmtId="2" fontId="13" fillId="0" borderId="4" xfId="0" applyNumberFormat="1" applyFont="1" applyBorder="1"/>
    <xf numFmtId="10" fontId="3" fillId="0" borderId="3" xfId="0" applyNumberFormat="1" applyFont="1" applyBorder="1" applyAlignment="1">
      <alignment horizontal="right"/>
    </xf>
    <xf numFmtId="2" fontId="13" fillId="0" borderId="2" xfId="0" applyNumberFormat="1" applyFont="1" applyBorder="1"/>
    <xf numFmtId="0" fontId="8" fillId="0" borderId="9" xfId="0" applyFont="1" applyBorder="1"/>
    <xf numFmtId="44" fontId="0" fillId="0" borderId="9" xfId="0" applyNumberFormat="1" applyBorder="1"/>
    <xf numFmtId="44" fontId="12" fillId="0" borderId="4" xfId="2" applyFont="1" applyFill="1" applyBorder="1"/>
    <xf numFmtId="44" fontId="4" fillId="0" borderId="4" xfId="2" applyFont="1" applyFill="1" applyBorder="1"/>
    <xf numFmtId="44" fontId="4" fillId="0" borderId="12" xfId="0" applyNumberFormat="1" applyFont="1" applyBorder="1" applyAlignment="1">
      <alignment horizontal="center" vertical="center"/>
    </xf>
    <xf numFmtId="44" fontId="4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4" fontId="4" fillId="0" borderId="14" xfId="2" applyFont="1" applyBorder="1" applyAlignment="1">
      <alignment horizontal="center" vertical="center"/>
    </xf>
    <xf numFmtId="44" fontId="4" fillId="0" borderId="15" xfId="2" applyFont="1" applyBorder="1" applyAlignment="1">
      <alignment horizontal="center" vertical="center"/>
    </xf>
    <xf numFmtId="44" fontId="4" fillId="0" borderId="16" xfId="0" applyNumberFormat="1" applyFont="1" applyBorder="1" applyAlignment="1">
      <alignment horizontal="center" vertical="center"/>
    </xf>
    <xf numFmtId="44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67F2-8CCF-45A1-A50D-A4010339F1EE}">
  <sheetPr>
    <pageSetUpPr fitToPage="1"/>
  </sheetPr>
  <dimension ref="A2:AH25"/>
  <sheetViews>
    <sheetView tabSelected="1" zoomScale="92" zoomScaleNormal="92" workbookViewId="0">
      <selection activeCell="B11" sqref="B11"/>
    </sheetView>
  </sheetViews>
  <sheetFormatPr defaultRowHeight="12.5" x14ac:dyDescent="0.25"/>
  <cols>
    <col min="1" max="2" width="20" customWidth="1"/>
    <col min="3" max="3" width="14.7265625" customWidth="1"/>
    <col min="4" max="4" width="20.7265625" customWidth="1"/>
    <col min="5" max="5" width="15.26953125" customWidth="1"/>
    <col min="6" max="6" width="20.1796875" customWidth="1"/>
    <col min="7" max="7" width="15.26953125" customWidth="1"/>
    <col min="8" max="8" width="19.7265625" customWidth="1"/>
    <col min="9" max="9" width="14.7265625" customWidth="1"/>
    <col min="10" max="10" width="19.81640625" customWidth="1"/>
    <col min="11" max="11" width="14.26953125" customWidth="1"/>
    <col min="12" max="12" width="17.7265625" customWidth="1"/>
    <col min="13" max="13" width="13.453125" customWidth="1"/>
    <col min="14" max="14" width="17" customWidth="1"/>
    <col min="15" max="15" width="13.453125" customWidth="1"/>
    <col min="16" max="16" width="18.26953125" customWidth="1"/>
    <col min="17" max="17" width="13.26953125" customWidth="1"/>
    <col min="18" max="18" width="15.54296875" customWidth="1"/>
    <col min="19" max="19" width="13.26953125" customWidth="1"/>
    <col min="20" max="20" width="15.7265625" customWidth="1"/>
    <col min="21" max="21" width="13.7265625" customWidth="1"/>
    <col min="22" max="22" width="16.26953125" customWidth="1"/>
    <col min="23" max="23" width="13.26953125" customWidth="1"/>
    <col min="24" max="24" width="15.81640625" customWidth="1"/>
    <col min="25" max="25" width="14" hidden="1" customWidth="1"/>
    <col min="26" max="26" width="16.54296875" hidden="1" customWidth="1"/>
    <col min="27" max="27" width="12.7265625" hidden="1" customWidth="1"/>
    <col min="28" max="28" width="15.7265625" hidden="1" customWidth="1"/>
    <col min="29" max="29" width="12.7265625" hidden="1" customWidth="1"/>
    <col min="30" max="30" width="16.26953125" hidden="1" customWidth="1"/>
    <col min="31" max="31" width="16.54296875" hidden="1" customWidth="1"/>
    <col min="32" max="32" width="16.7265625" hidden="1" customWidth="1"/>
    <col min="33" max="33" width="0.26953125" hidden="1" customWidth="1"/>
    <col min="34" max="34" width="19.7265625" customWidth="1"/>
  </cols>
  <sheetData>
    <row r="2" spans="1:34" ht="87" customHeight="1" thickBot="1" x14ac:dyDescent="0.3">
      <c r="B2" s="30">
        <v>2025</v>
      </c>
      <c r="C2" s="31" t="s">
        <v>0</v>
      </c>
      <c r="D2" s="30">
        <v>2024</v>
      </c>
      <c r="E2" s="31" t="s">
        <v>1</v>
      </c>
      <c r="F2" s="30">
        <v>2023</v>
      </c>
      <c r="G2" s="31" t="s">
        <v>2</v>
      </c>
      <c r="H2" s="30">
        <v>2022</v>
      </c>
      <c r="I2" s="31" t="s">
        <v>3</v>
      </c>
      <c r="J2" s="30">
        <v>2021</v>
      </c>
      <c r="K2" s="31" t="s">
        <v>4</v>
      </c>
      <c r="L2" s="30">
        <v>2020</v>
      </c>
      <c r="M2" s="31" t="s">
        <v>5</v>
      </c>
      <c r="N2" s="30">
        <v>2019</v>
      </c>
      <c r="O2" s="31" t="s">
        <v>6</v>
      </c>
      <c r="P2" s="30">
        <v>2018</v>
      </c>
      <c r="Q2" s="31" t="s">
        <v>7</v>
      </c>
      <c r="R2" s="32">
        <v>2017</v>
      </c>
      <c r="S2" s="31" t="s">
        <v>8</v>
      </c>
      <c r="T2" s="30">
        <v>2016</v>
      </c>
      <c r="U2" s="31" t="s">
        <v>9</v>
      </c>
      <c r="V2" s="30">
        <v>2015</v>
      </c>
      <c r="W2" s="31" t="s">
        <v>10</v>
      </c>
      <c r="X2" s="30">
        <v>2014</v>
      </c>
      <c r="Y2" s="33" t="s">
        <v>11</v>
      </c>
      <c r="Z2" s="30">
        <v>2013</v>
      </c>
      <c r="AA2" s="33" t="s">
        <v>12</v>
      </c>
      <c r="AB2" s="30">
        <v>2012</v>
      </c>
      <c r="AC2" s="33" t="s">
        <v>13</v>
      </c>
      <c r="AD2" s="30">
        <v>2011</v>
      </c>
      <c r="AE2" s="30">
        <v>2010</v>
      </c>
      <c r="AF2" s="30">
        <v>2009</v>
      </c>
      <c r="AG2" s="30">
        <v>2008</v>
      </c>
      <c r="AH2" s="34" t="s">
        <v>14</v>
      </c>
    </row>
    <row r="3" spans="1:34" ht="25.15" customHeight="1" x14ac:dyDescent="0.4">
      <c r="A3" s="25" t="s">
        <v>15</v>
      </c>
      <c r="B3" s="13">
        <v>210848.15</v>
      </c>
      <c r="C3" s="37">
        <f t="shared" ref="C3:C14" si="0">SUM(B3/D3)</f>
        <v>2.0609816438576831</v>
      </c>
      <c r="D3" s="13">
        <v>102304.72</v>
      </c>
      <c r="E3" s="43">
        <f t="shared" ref="E3:E14" si="1">SUM(D3/F3)</f>
        <v>0.94080745695751578</v>
      </c>
      <c r="F3" s="13">
        <v>108741.4</v>
      </c>
      <c r="G3" s="37">
        <f t="shared" ref="G3:G14" si="2">SUM(F3/H3)</f>
        <v>1.1322101198332255</v>
      </c>
      <c r="H3" s="13">
        <v>96043.48</v>
      </c>
      <c r="I3" s="37">
        <f t="shared" ref="I3:I14" si="3">SUM(H3/J3)</f>
        <v>1.0731790167359132</v>
      </c>
      <c r="J3" s="13">
        <v>89494.37</v>
      </c>
      <c r="K3" s="37">
        <f t="shared" ref="K3:K14" si="4">SUM(J3/L3)</f>
        <v>1.2216655748339078</v>
      </c>
      <c r="L3" s="13">
        <v>73256.03</v>
      </c>
      <c r="M3" s="37">
        <f t="shared" ref="M3:M14" si="5">SUM(L3/N3)</f>
        <v>1.0202090608832932</v>
      </c>
      <c r="N3" s="13">
        <v>71804.92</v>
      </c>
      <c r="O3" s="37">
        <f t="shared" ref="O3:O14" si="6">SUM(N3/P3)</f>
        <v>1.3485299870546237</v>
      </c>
      <c r="P3" s="13">
        <v>53246.81</v>
      </c>
      <c r="Q3" s="20">
        <f t="shared" ref="Q3:Q14" si="7">SUM(P3/R3)</f>
        <v>0.98574718559260377</v>
      </c>
      <c r="R3" s="26">
        <v>54016.7</v>
      </c>
      <c r="S3" s="17">
        <f t="shared" ref="S3:S14" si="8">SUM(R3/T3)</f>
        <v>1.0487107563681715</v>
      </c>
      <c r="T3" s="13">
        <v>51507.72</v>
      </c>
      <c r="U3" s="17">
        <f t="shared" ref="U3:U14" si="9">SUM(T3/V3)</f>
        <v>1.0435121908526668</v>
      </c>
      <c r="V3" s="9">
        <v>49359.96</v>
      </c>
      <c r="W3" s="17">
        <f>SUM(V3/X3)</f>
        <v>1.2189904844083435</v>
      </c>
      <c r="X3" s="9">
        <v>40492.49</v>
      </c>
      <c r="Y3" s="17">
        <f>SUM(X3/Z3)</f>
        <v>1.0342941025617447</v>
      </c>
      <c r="Z3" s="1">
        <v>39149.879999999997</v>
      </c>
      <c r="AA3" s="22">
        <f>SUM(Z3/AB3)</f>
        <v>0.90787256630272795</v>
      </c>
      <c r="AB3" s="1">
        <v>43122.66</v>
      </c>
      <c r="AC3" s="17">
        <f>SUM(AB3/AD3)</f>
        <v>1.0011645481455687</v>
      </c>
      <c r="AD3" s="1">
        <v>43072.5</v>
      </c>
      <c r="AE3" s="1">
        <v>35524.43</v>
      </c>
      <c r="AF3" s="1">
        <v>39354.089999999997</v>
      </c>
      <c r="AG3" s="2"/>
    </row>
    <row r="4" spans="1:34" ht="25.15" customHeight="1" x14ac:dyDescent="0.4">
      <c r="A4" s="25" t="s">
        <v>16</v>
      </c>
      <c r="B4" s="5">
        <v>208763.89</v>
      </c>
      <c r="C4" s="37">
        <f t="shared" si="0"/>
        <v>2.0558015241166157</v>
      </c>
      <c r="D4" s="5">
        <v>101548.66</v>
      </c>
      <c r="E4" s="43">
        <f t="shared" si="1"/>
        <v>0.97906867213686133</v>
      </c>
      <c r="F4" s="5">
        <v>103719.65</v>
      </c>
      <c r="G4" s="37">
        <f t="shared" si="2"/>
        <v>1.1381089814351104</v>
      </c>
      <c r="H4" s="5">
        <v>91133.32</v>
      </c>
      <c r="I4" s="37">
        <f t="shared" si="3"/>
        <v>1.123817124755804</v>
      </c>
      <c r="J4" s="5">
        <v>81092.66</v>
      </c>
      <c r="K4" s="37">
        <f t="shared" si="4"/>
        <v>1.1869100223206119</v>
      </c>
      <c r="L4" s="5">
        <v>68322.5</v>
      </c>
      <c r="M4" s="37">
        <f t="shared" si="5"/>
        <v>1.0820685377911912</v>
      </c>
      <c r="N4" s="5">
        <v>63140.639999999999</v>
      </c>
      <c r="O4" s="37">
        <f t="shared" si="6"/>
        <v>1.1635565401847703</v>
      </c>
      <c r="P4" s="5">
        <v>54265.21</v>
      </c>
      <c r="Q4" s="17">
        <f t="shared" si="7"/>
        <v>1.0336250164286027</v>
      </c>
      <c r="R4" s="27">
        <v>52499.9</v>
      </c>
      <c r="S4" s="17">
        <f t="shared" si="8"/>
        <v>1.2038180135543286</v>
      </c>
      <c r="T4" s="9">
        <v>43611.16</v>
      </c>
      <c r="U4" s="17">
        <f t="shared" si="9"/>
        <v>1.0481406033245435</v>
      </c>
      <c r="V4" s="9">
        <v>41608.120000000003</v>
      </c>
      <c r="W4" s="20">
        <f>SUM(V4/X4)</f>
        <v>0.79804057896518565</v>
      </c>
      <c r="X4" s="9">
        <v>52137.85</v>
      </c>
      <c r="Y4" s="17">
        <f>SUM(X4/Z4)</f>
        <v>1.0772819473035744</v>
      </c>
      <c r="Z4" s="3">
        <v>48397.59</v>
      </c>
      <c r="AA4" s="22">
        <f t="shared" ref="AA4:AC14" si="10">SUM(Z4/AB4)</f>
        <v>0.96002373201626312</v>
      </c>
      <c r="AB4" s="3">
        <v>50412.91</v>
      </c>
      <c r="AC4" s="22">
        <f t="shared" si="10"/>
        <v>0.99572913938494712</v>
      </c>
      <c r="AD4" s="3">
        <v>50629.14</v>
      </c>
      <c r="AE4" s="3">
        <v>51004.41</v>
      </c>
      <c r="AF4" s="3">
        <v>52990.73</v>
      </c>
      <c r="AG4" s="4"/>
    </row>
    <row r="5" spans="1:34" ht="25.15" customHeight="1" x14ac:dyDescent="0.4">
      <c r="A5" s="25" t="s">
        <v>17</v>
      </c>
      <c r="B5" s="38">
        <v>230930.34</v>
      </c>
      <c r="C5" s="39">
        <f t="shared" si="0"/>
        <v>2.0400936605947475</v>
      </c>
      <c r="D5" s="38">
        <v>113195.95</v>
      </c>
      <c r="E5" s="39">
        <f t="shared" si="1"/>
        <v>1.0867577668517805</v>
      </c>
      <c r="F5" s="38">
        <v>104159.32</v>
      </c>
      <c r="G5" s="39">
        <f t="shared" si="2"/>
        <v>1.0365070598572805</v>
      </c>
      <c r="H5" s="38">
        <v>100490.7</v>
      </c>
      <c r="I5" s="39">
        <f t="shared" si="3"/>
        <v>1.0273650983126037</v>
      </c>
      <c r="J5" s="38">
        <v>97814.01</v>
      </c>
      <c r="K5" s="39">
        <f t="shared" si="4"/>
        <v>1.1454698822044771</v>
      </c>
      <c r="L5" s="38">
        <v>85392.04</v>
      </c>
      <c r="M5" s="39">
        <f t="shared" si="5"/>
        <v>1.0964118311553277</v>
      </c>
      <c r="N5" s="38">
        <v>77883.179999999993</v>
      </c>
      <c r="O5" s="39">
        <f t="shared" si="6"/>
        <v>1.1235681150505237</v>
      </c>
      <c r="P5" s="5">
        <v>69317.72</v>
      </c>
      <c r="Q5" s="17">
        <f t="shared" si="7"/>
        <v>1.089816779925707</v>
      </c>
      <c r="R5" s="28">
        <v>63604.93</v>
      </c>
      <c r="S5" s="17">
        <f t="shared" si="8"/>
        <v>1.0406082243560673</v>
      </c>
      <c r="T5" s="5">
        <v>61122.84</v>
      </c>
      <c r="U5" s="17">
        <f t="shared" si="9"/>
        <v>1.1103942570287033</v>
      </c>
      <c r="V5" s="5">
        <v>55046.07</v>
      </c>
      <c r="W5" s="17">
        <f>SUM(V5/X5)</f>
        <v>1.3940090053586442</v>
      </c>
      <c r="X5" s="5">
        <v>39487.599999999999</v>
      </c>
      <c r="Y5" s="17">
        <f>SUM(X5/Z5)</f>
        <v>1.0802361399112561</v>
      </c>
      <c r="Z5" s="5">
        <v>36554.6</v>
      </c>
      <c r="AA5" s="22">
        <f t="shared" si="10"/>
        <v>0.98028573006945074</v>
      </c>
      <c r="AB5" s="5">
        <v>37289.74</v>
      </c>
      <c r="AC5" s="17">
        <f t="shared" si="10"/>
        <v>1.0141820574195861</v>
      </c>
      <c r="AD5" s="3">
        <v>36768.29</v>
      </c>
      <c r="AE5" s="3">
        <v>36460.43</v>
      </c>
      <c r="AF5" s="3">
        <v>35203.11</v>
      </c>
      <c r="AG5" s="4"/>
    </row>
    <row r="6" spans="1:34" ht="25.15" customHeight="1" x14ac:dyDescent="0.4">
      <c r="A6" s="25" t="s">
        <v>18</v>
      </c>
      <c r="B6" s="38">
        <v>189586.86</v>
      </c>
      <c r="C6" s="39">
        <f t="shared" si="0"/>
        <v>2.0858537954993266</v>
      </c>
      <c r="D6" s="38">
        <v>90891.73</v>
      </c>
      <c r="E6" s="39">
        <f t="shared" si="1"/>
        <v>1.0324749153356014</v>
      </c>
      <c r="F6" s="38">
        <v>88032.87</v>
      </c>
      <c r="G6" s="39">
        <f t="shared" si="2"/>
        <v>1.0728011309926322</v>
      </c>
      <c r="H6" s="38">
        <v>82058.89</v>
      </c>
      <c r="I6" s="39">
        <f t="shared" si="3"/>
        <v>1.058896118769336</v>
      </c>
      <c r="J6" s="38">
        <v>77494.75</v>
      </c>
      <c r="K6" s="39">
        <f t="shared" si="4"/>
        <v>1.14412069622763</v>
      </c>
      <c r="L6" s="38">
        <v>67733.02</v>
      </c>
      <c r="M6" s="39">
        <f t="shared" si="5"/>
        <v>1.0759930490103864</v>
      </c>
      <c r="N6" s="38">
        <v>62949.31</v>
      </c>
      <c r="O6" s="39">
        <f t="shared" si="6"/>
        <v>1.2177198656489163</v>
      </c>
      <c r="P6" s="5">
        <v>51694.41</v>
      </c>
      <c r="Q6" s="17">
        <f t="shared" si="7"/>
        <v>1.1101208659363702</v>
      </c>
      <c r="R6" s="28">
        <v>46566.47</v>
      </c>
      <c r="S6" s="17">
        <f t="shared" si="8"/>
        <v>1.1339198247928195</v>
      </c>
      <c r="T6" s="5">
        <v>41066.81</v>
      </c>
      <c r="U6" s="20">
        <f t="shared" si="9"/>
        <v>0.88432489351530841</v>
      </c>
      <c r="V6" s="5">
        <v>46438.6</v>
      </c>
      <c r="W6" s="17">
        <f>SUM(V6/X6)</f>
        <v>1.2263134017068558</v>
      </c>
      <c r="X6" s="5">
        <v>37868.46</v>
      </c>
      <c r="Y6" s="17">
        <f>SUM(X6/Z6)</f>
        <v>1.0510322294501937</v>
      </c>
      <c r="Z6" s="5">
        <v>36029.78</v>
      </c>
      <c r="AA6" s="22">
        <f t="shared" si="10"/>
        <v>0.89696737040323193</v>
      </c>
      <c r="AB6" s="5">
        <v>40168.44</v>
      </c>
      <c r="AC6" s="17">
        <f t="shared" si="10"/>
        <v>1.1350640176101412</v>
      </c>
      <c r="AD6" s="3">
        <v>35388.699999999997</v>
      </c>
      <c r="AE6" s="3">
        <v>36685.53</v>
      </c>
      <c r="AF6" s="3">
        <v>36619.19</v>
      </c>
      <c r="AG6" s="4"/>
    </row>
    <row r="7" spans="1:34" ht="25.15" customHeight="1" x14ac:dyDescent="0.4">
      <c r="A7" s="25" t="s">
        <v>19</v>
      </c>
      <c r="B7" s="38">
        <v>188358.63</v>
      </c>
      <c r="C7" s="39">
        <f t="shared" si="0"/>
        <v>2.0207547266972652</v>
      </c>
      <c r="D7" s="38">
        <v>93212.02</v>
      </c>
      <c r="E7" s="39">
        <f t="shared" si="1"/>
        <v>1.0373596058630858</v>
      </c>
      <c r="F7" s="38">
        <v>89855.07</v>
      </c>
      <c r="G7" s="39">
        <f t="shared" si="2"/>
        <v>1.0498197531397888</v>
      </c>
      <c r="H7" s="38">
        <v>85590.95</v>
      </c>
      <c r="I7" s="39">
        <f t="shared" si="3"/>
        <v>1.1250589206757482</v>
      </c>
      <c r="J7" s="38">
        <v>76076.86</v>
      </c>
      <c r="K7" s="39">
        <f t="shared" si="4"/>
        <v>1.2239241354512642</v>
      </c>
      <c r="L7" s="38">
        <v>62158.15</v>
      </c>
      <c r="M7" s="39">
        <f t="shared" si="5"/>
        <v>1.0521247170511059</v>
      </c>
      <c r="N7" s="38">
        <v>59078.69</v>
      </c>
      <c r="O7" s="39">
        <f t="shared" si="6"/>
        <v>1.2128420817085277</v>
      </c>
      <c r="P7" s="5">
        <v>48710.95</v>
      </c>
      <c r="Q7" s="17">
        <f t="shared" si="7"/>
        <v>1.0586335960414699</v>
      </c>
      <c r="R7" s="28">
        <v>46013.04</v>
      </c>
      <c r="S7" s="17">
        <f t="shared" si="8"/>
        <v>1.0500046209930001</v>
      </c>
      <c r="T7" s="5">
        <v>43821.75</v>
      </c>
      <c r="U7" s="20">
        <f t="shared" si="9"/>
        <v>0.93385434158865677</v>
      </c>
      <c r="V7" s="5">
        <v>46925.68</v>
      </c>
      <c r="W7" s="17"/>
      <c r="X7" s="5"/>
      <c r="Y7" s="17">
        <f t="shared" ref="Y7:Y14" si="11">SUM(X7/Z7)</f>
        <v>0</v>
      </c>
      <c r="Z7" s="5">
        <v>43443.07</v>
      </c>
      <c r="AA7" s="17">
        <f t="shared" si="10"/>
        <v>1.0078532294495062</v>
      </c>
      <c r="AB7" s="5">
        <v>43104.56</v>
      </c>
      <c r="AC7" s="23">
        <f t="shared" si="10"/>
        <v>0.98521330697233234</v>
      </c>
      <c r="AD7" s="3">
        <v>43751.5</v>
      </c>
      <c r="AE7" s="3">
        <v>44025.06</v>
      </c>
      <c r="AF7" s="3">
        <v>44042.16</v>
      </c>
      <c r="AG7" s="4"/>
    </row>
    <row r="8" spans="1:34" ht="25.15" customHeight="1" x14ac:dyDescent="0.4">
      <c r="A8" s="25" t="s">
        <v>20</v>
      </c>
      <c r="B8" s="38">
        <v>218474.91</v>
      </c>
      <c r="C8" s="39">
        <f t="shared" si="0"/>
        <v>2.0469036488163042</v>
      </c>
      <c r="D8" s="38">
        <v>106734.34</v>
      </c>
      <c r="E8" s="39">
        <f t="shared" si="1"/>
        <v>1.0387067736050943</v>
      </c>
      <c r="F8" s="38">
        <v>102756.95</v>
      </c>
      <c r="G8" s="41">
        <f t="shared" si="2"/>
        <v>0.95354565541552716</v>
      </c>
      <c r="H8" s="38">
        <v>107763.01</v>
      </c>
      <c r="I8" s="39">
        <f t="shared" si="3"/>
        <v>1.0861337671027778</v>
      </c>
      <c r="J8" s="38">
        <v>99217.07</v>
      </c>
      <c r="K8" s="39">
        <f t="shared" si="4"/>
        <v>1.4572465715800622</v>
      </c>
      <c r="L8" s="38">
        <v>68085.3</v>
      </c>
      <c r="M8" s="41">
        <f t="shared" si="5"/>
        <v>0.88839934460856784</v>
      </c>
      <c r="N8" s="38">
        <v>76638.17</v>
      </c>
      <c r="O8" s="39">
        <f t="shared" si="6"/>
        <v>1.167145323418453</v>
      </c>
      <c r="P8" s="5">
        <v>65662.92</v>
      </c>
      <c r="Q8" s="17">
        <f t="shared" si="7"/>
        <v>1.1087980376869873</v>
      </c>
      <c r="R8" s="16">
        <v>59219.91</v>
      </c>
      <c r="S8" s="17">
        <f t="shared" si="8"/>
        <v>1.0813088129175883</v>
      </c>
      <c r="T8" s="16">
        <v>54766.879999999997</v>
      </c>
      <c r="U8" s="17">
        <f t="shared" si="9"/>
        <v>1.0686595821902038</v>
      </c>
      <c r="V8" s="5">
        <v>51248.2</v>
      </c>
      <c r="W8" s="17">
        <f t="shared" ref="W8:W14" si="12">SUM(V8/X8)</f>
        <v>1.111511389759031</v>
      </c>
      <c r="X8" s="5">
        <v>46106.77</v>
      </c>
      <c r="Y8" s="17">
        <f t="shared" si="11"/>
        <v>1.1675795325252303</v>
      </c>
      <c r="Z8" s="5">
        <v>39489.19</v>
      </c>
      <c r="AA8" s="17">
        <f t="shared" si="10"/>
        <v>0.99116442497604873</v>
      </c>
      <c r="AB8" s="5">
        <v>39841.21</v>
      </c>
      <c r="AC8" s="17">
        <f t="shared" si="10"/>
        <v>1.002318041654811</v>
      </c>
      <c r="AD8" s="3">
        <v>39749.07</v>
      </c>
      <c r="AE8" s="3">
        <v>41091.230000000003</v>
      </c>
      <c r="AF8" s="3">
        <v>41533.65</v>
      </c>
      <c r="AG8" s="3">
        <v>44356.91</v>
      </c>
    </row>
    <row r="9" spans="1:34" ht="25.15" customHeight="1" x14ac:dyDescent="0.4">
      <c r="A9" s="25" t="s">
        <v>21</v>
      </c>
      <c r="B9" s="38">
        <v>217108.72</v>
      </c>
      <c r="C9" s="39">
        <f t="shared" si="0"/>
        <v>2.1026234670277621</v>
      </c>
      <c r="D9" s="38">
        <v>103256.11</v>
      </c>
      <c r="E9" s="39">
        <f t="shared" si="1"/>
        <v>1.0341801089605778</v>
      </c>
      <c r="F9" s="38">
        <v>99843.45</v>
      </c>
      <c r="G9" s="39">
        <f t="shared" si="2"/>
        <v>0.99964647138190343</v>
      </c>
      <c r="H9" s="38">
        <v>99878.76</v>
      </c>
      <c r="I9" s="39">
        <f t="shared" si="3"/>
        <v>1.0229781693666469</v>
      </c>
      <c r="J9" s="38">
        <v>97635.28</v>
      </c>
      <c r="K9" s="39">
        <f t="shared" si="4"/>
        <v>1.4304066351573268</v>
      </c>
      <c r="L9" s="38">
        <v>68257.009999999995</v>
      </c>
      <c r="M9" s="41">
        <f t="shared" si="5"/>
        <v>0.91997783114823406</v>
      </c>
      <c r="N9" s="38">
        <v>74194.19</v>
      </c>
      <c r="O9" s="39">
        <f t="shared" si="6"/>
        <v>1.2715486533125322</v>
      </c>
      <c r="P9" s="5">
        <v>58349.47</v>
      </c>
      <c r="Q9" s="17">
        <f t="shared" si="7"/>
        <v>1.0966080018342743</v>
      </c>
      <c r="R9" s="28">
        <v>53209.05</v>
      </c>
      <c r="S9" s="17">
        <f t="shared" si="8"/>
        <v>1.0214569295888587</v>
      </c>
      <c r="T9" s="5">
        <v>52091.33</v>
      </c>
      <c r="U9" s="17">
        <f t="shared" si="9"/>
        <v>1.0902945541083318</v>
      </c>
      <c r="V9" s="5">
        <v>47777.3</v>
      </c>
      <c r="W9" s="21">
        <f t="shared" si="12"/>
        <v>1.1013164679628575</v>
      </c>
      <c r="X9" s="5">
        <v>43381.99</v>
      </c>
      <c r="Y9" s="20">
        <f t="shared" si="11"/>
        <v>0.98159758653014828</v>
      </c>
      <c r="Z9" s="5">
        <v>44195.29</v>
      </c>
      <c r="AA9" s="17">
        <f t="shared" si="10"/>
        <v>1.0093839315445998</v>
      </c>
      <c r="AB9" s="5">
        <v>43784.42</v>
      </c>
      <c r="AC9" s="22">
        <f t="shared" si="10"/>
        <v>0.93027765071026891</v>
      </c>
      <c r="AD9" s="3">
        <v>47065.97</v>
      </c>
      <c r="AE9" s="3">
        <v>39692.1</v>
      </c>
      <c r="AF9" s="3">
        <v>43129.52</v>
      </c>
      <c r="AG9" s="3">
        <v>46039.14</v>
      </c>
    </row>
    <row r="10" spans="1:34" ht="25.15" customHeight="1" x14ac:dyDescent="0.4">
      <c r="A10" s="25" t="s">
        <v>22</v>
      </c>
      <c r="B10" s="38">
        <v>249635.16</v>
      </c>
      <c r="C10" s="39">
        <f t="shared" si="0"/>
        <v>2.2273564360463993</v>
      </c>
      <c r="D10" s="38">
        <v>112076.88</v>
      </c>
      <c r="E10" s="39">
        <f t="shared" si="1"/>
        <v>1.0241708490272756</v>
      </c>
      <c r="F10" s="38">
        <v>109431.82</v>
      </c>
      <c r="G10" s="39">
        <f t="shared" si="2"/>
        <v>1.058042677771273</v>
      </c>
      <c r="H10" s="38">
        <v>103428.55</v>
      </c>
      <c r="I10" s="39">
        <f t="shared" si="3"/>
        <v>1.0259629908148094</v>
      </c>
      <c r="J10" s="38">
        <v>100811.19</v>
      </c>
      <c r="K10" s="39">
        <f t="shared" si="4"/>
        <v>1.1375740878554315</v>
      </c>
      <c r="L10" s="38">
        <v>88619.45</v>
      </c>
      <c r="M10" s="39">
        <f t="shared" si="5"/>
        <v>1.1528255197763748</v>
      </c>
      <c r="N10" s="38">
        <v>76871.520000000004</v>
      </c>
      <c r="O10" s="39">
        <f t="shared" si="6"/>
        <v>1.1808025304649323</v>
      </c>
      <c r="P10" s="5">
        <v>65101.08</v>
      </c>
      <c r="Q10" s="18">
        <f t="shared" si="7"/>
        <v>1.0939717944805587</v>
      </c>
      <c r="R10" s="28">
        <v>59508.92</v>
      </c>
      <c r="S10" s="18">
        <f t="shared" si="8"/>
        <v>1.0750173783479513</v>
      </c>
      <c r="T10" s="5">
        <v>55356.24</v>
      </c>
      <c r="U10" s="24">
        <f t="shared" si="9"/>
        <v>0.95670710019595162</v>
      </c>
      <c r="V10" s="5">
        <v>57861.22</v>
      </c>
      <c r="W10" s="21">
        <f t="shared" si="12"/>
        <v>1.2647626117299997</v>
      </c>
      <c r="X10" s="5">
        <v>45748.68</v>
      </c>
      <c r="Y10" s="20">
        <f t="shared" si="11"/>
        <v>0.94666785029428246</v>
      </c>
      <c r="Z10" s="5">
        <v>48326.01</v>
      </c>
      <c r="AA10" s="17">
        <f t="shared" si="10"/>
        <v>1.0338339559383081</v>
      </c>
      <c r="AB10" s="5">
        <v>46744.46</v>
      </c>
      <c r="AC10" s="22">
        <f t="shared" si="10"/>
        <v>0.94242577895429747</v>
      </c>
      <c r="AD10" s="3">
        <v>49600.15</v>
      </c>
      <c r="AE10" s="3">
        <v>47261.919999999998</v>
      </c>
      <c r="AF10" s="3">
        <v>52857.36</v>
      </c>
      <c r="AG10" s="3">
        <v>55462.91</v>
      </c>
    </row>
    <row r="11" spans="1:34" ht="25.15" customHeight="1" x14ac:dyDescent="0.4">
      <c r="A11" s="25" t="s">
        <v>23</v>
      </c>
      <c r="B11" s="38"/>
      <c r="C11" s="39">
        <f t="shared" si="0"/>
        <v>0</v>
      </c>
      <c r="D11" s="38">
        <v>121912.4</v>
      </c>
      <c r="E11" s="39">
        <f t="shared" si="1"/>
        <v>1.0004596394165295</v>
      </c>
      <c r="F11" s="38">
        <v>121856.39</v>
      </c>
      <c r="G11" s="39">
        <f t="shared" si="2"/>
        <v>1.0783823855806463</v>
      </c>
      <c r="H11" s="38">
        <v>112999.24</v>
      </c>
      <c r="I11" s="39">
        <f t="shared" si="3"/>
        <v>1.0578039449238035</v>
      </c>
      <c r="J11" s="38">
        <v>106824.37</v>
      </c>
      <c r="K11" s="39">
        <f t="shared" si="4"/>
        <v>1.1283174656757624</v>
      </c>
      <c r="L11" s="38">
        <v>94675.81</v>
      </c>
      <c r="M11" s="39">
        <f t="shared" si="5"/>
        <v>1.0802667560006636</v>
      </c>
      <c r="N11" s="38">
        <v>87641.14</v>
      </c>
      <c r="O11" s="39">
        <f t="shared" si="6"/>
        <v>1.1952292371852744</v>
      </c>
      <c r="P11" s="5">
        <v>73325.8</v>
      </c>
      <c r="Q11" s="18">
        <f t="shared" si="7"/>
        <v>1.0103476660362367</v>
      </c>
      <c r="R11" s="28">
        <v>72574.820000000007</v>
      </c>
      <c r="S11" s="18">
        <f t="shared" si="8"/>
        <v>1.1122852226698621</v>
      </c>
      <c r="T11" s="5">
        <v>65248.39</v>
      </c>
      <c r="U11" s="19">
        <f t="shared" si="9"/>
        <v>1.1030301196356547</v>
      </c>
      <c r="V11" s="5">
        <v>59153.77</v>
      </c>
      <c r="W11" s="17">
        <f t="shared" si="12"/>
        <v>1.0975519564495391</v>
      </c>
      <c r="X11" s="5">
        <v>53896.1</v>
      </c>
      <c r="Y11" s="17">
        <f t="shared" si="11"/>
        <v>1.1080605830218444</v>
      </c>
      <c r="Z11" s="5">
        <v>48640.03</v>
      </c>
      <c r="AA11" s="17">
        <f t="shared" si="10"/>
        <v>1.0421319727348961</v>
      </c>
      <c r="AB11" s="5">
        <v>46673.58</v>
      </c>
      <c r="AC11" s="17">
        <f t="shared" si="10"/>
        <v>1.0550355377522074</v>
      </c>
      <c r="AD11" s="3">
        <v>44238.87</v>
      </c>
      <c r="AE11" s="3">
        <v>46332.86</v>
      </c>
      <c r="AF11" s="3">
        <v>46524.9</v>
      </c>
      <c r="AG11" s="3">
        <v>53916.33</v>
      </c>
    </row>
    <row r="12" spans="1:34" ht="25.15" customHeight="1" x14ac:dyDescent="0.4">
      <c r="A12" s="25" t="s">
        <v>24</v>
      </c>
      <c r="B12" s="38"/>
      <c r="C12" s="39">
        <f t="shared" si="0"/>
        <v>0</v>
      </c>
      <c r="D12" s="38">
        <v>236826.02</v>
      </c>
      <c r="E12" s="39">
        <f t="shared" si="1"/>
        <v>2.0908342968978095</v>
      </c>
      <c r="F12" s="38">
        <v>113268.67</v>
      </c>
      <c r="G12" s="39">
        <f t="shared" si="2"/>
        <v>1.0407923346357095</v>
      </c>
      <c r="H12" s="38">
        <v>108829.27</v>
      </c>
      <c r="I12" s="39">
        <f t="shared" si="3"/>
        <v>1.0766203056324251</v>
      </c>
      <c r="J12" s="38">
        <v>101084.17</v>
      </c>
      <c r="K12" s="39">
        <f t="shared" si="4"/>
        <v>1.115001333578356</v>
      </c>
      <c r="L12" s="38">
        <v>90658.34</v>
      </c>
      <c r="M12" s="39">
        <f t="shared" si="5"/>
        <v>1.0917158014004225</v>
      </c>
      <c r="N12" s="38">
        <v>83042.070000000007</v>
      </c>
      <c r="O12" s="39">
        <f t="shared" si="6"/>
        <v>1.1110783011040797</v>
      </c>
      <c r="P12" s="5">
        <v>74740.070000000007</v>
      </c>
      <c r="Q12" s="18">
        <f t="shared" si="7"/>
        <v>1.1601500773950078</v>
      </c>
      <c r="R12" s="28">
        <v>64422.76</v>
      </c>
      <c r="S12" s="18">
        <f t="shared" si="8"/>
        <v>1.0727563044212751</v>
      </c>
      <c r="T12" s="5">
        <v>60053.49</v>
      </c>
      <c r="U12" s="18">
        <f t="shared" si="9"/>
        <v>1.0324582218268754</v>
      </c>
      <c r="V12" s="5">
        <v>58165.54</v>
      </c>
      <c r="W12" s="17">
        <f t="shared" si="12"/>
        <v>1.0601047282254978</v>
      </c>
      <c r="X12" s="5">
        <v>54867.73</v>
      </c>
      <c r="Y12" s="17">
        <f t="shared" si="11"/>
        <v>1.1243947188353847</v>
      </c>
      <c r="Z12" s="5">
        <v>48797.57</v>
      </c>
      <c r="AA12" s="17">
        <f t="shared" si="10"/>
        <v>1.0365790423444508</v>
      </c>
      <c r="AB12" s="5">
        <v>47075.59</v>
      </c>
      <c r="AC12" s="22">
        <f t="shared" si="10"/>
        <v>0.94911745783662793</v>
      </c>
      <c r="AD12" s="3">
        <v>49599.33</v>
      </c>
      <c r="AE12" s="3">
        <v>51791.62</v>
      </c>
      <c r="AF12" s="3">
        <v>42232.63</v>
      </c>
      <c r="AG12" s="3">
        <v>51686.99</v>
      </c>
    </row>
    <row r="13" spans="1:34" ht="25.15" customHeight="1" x14ac:dyDescent="0.4">
      <c r="A13" s="25" t="s">
        <v>25</v>
      </c>
      <c r="B13" s="46"/>
      <c r="C13" s="39">
        <f t="shared" si="0"/>
        <v>0</v>
      </c>
      <c r="D13" s="46">
        <v>230664.22</v>
      </c>
      <c r="E13" s="39">
        <f t="shared" si="1"/>
        <v>2.064804086207082</v>
      </c>
      <c r="F13" s="38">
        <v>111712.4</v>
      </c>
      <c r="G13" s="41">
        <f t="shared" si="2"/>
        <v>0.98741028114999929</v>
      </c>
      <c r="H13" s="38">
        <v>113136.76</v>
      </c>
      <c r="I13" s="39">
        <f t="shared" si="3"/>
        <v>1.1488226971786628</v>
      </c>
      <c r="J13" s="38">
        <v>98480.61</v>
      </c>
      <c r="K13" s="39">
        <f t="shared" si="4"/>
        <v>1.1241077849232601</v>
      </c>
      <c r="L13" s="38">
        <v>87607.8</v>
      </c>
      <c r="M13" s="39">
        <f t="shared" si="5"/>
        <v>1.0742922197266636</v>
      </c>
      <c r="N13" s="38">
        <v>81549.320000000007</v>
      </c>
      <c r="O13" s="39">
        <f t="shared" si="6"/>
        <v>1.0590974829763757</v>
      </c>
      <c r="P13" s="5">
        <v>76998.880000000005</v>
      </c>
      <c r="Q13" s="18">
        <f t="shared" si="7"/>
        <v>1.1665167847542219</v>
      </c>
      <c r="R13" s="28">
        <v>66007.520000000004</v>
      </c>
      <c r="S13" s="18">
        <f t="shared" si="8"/>
        <v>1.017509654449926</v>
      </c>
      <c r="T13" s="5">
        <v>64871.64</v>
      </c>
      <c r="U13" s="18">
        <f t="shared" si="9"/>
        <v>1.1458365605353626</v>
      </c>
      <c r="V13" s="5">
        <v>56615.09</v>
      </c>
      <c r="W13" s="17">
        <f t="shared" si="12"/>
        <v>1.051363427615744</v>
      </c>
      <c r="X13" s="5">
        <v>53849.21</v>
      </c>
      <c r="Y13" s="17">
        <f t="shared" si="11"/>
        <v>1.0556749782931614</v>
      </c>
      <c r="Z13" s="5">
        <v>51009.27</v>
      </c>
      <c r="AA13" s="17">
        <f t="shared" si="10"/>
        <v>1.0153484828971744</v>
      </c>
      <c r="AB13" s="5">
        <v>50238.19</v>
      </c>
      <c r="AC13" s="17">
        <f t="shared" si="10"/>
        <v>1.0508681165292408</v>
      </c>
      <c r="AD13" s="3">
        <v>47806.37</v>
      </c>
      <c r="AE13" s="3">
        <v>36129.269999999997</v>
      </c>
      <c r="AF13" s="3">
        <v>49582.06</v>
      </c>
      <c r="AG13" s="3">
        <v>56123.18</v>
      </c>
    </row>
    <row r="14" spans="1:34" ht="25.15" customHeight="1" x14ac:dyDescent="0.4">
      <c r="A14" s="25" t="s">
        <v>26</v>
      </c>
      <c r="B14" s="47"/>
      <c r="C14" s="39">
        <f t="shared" si="0"/>
        <v>0</v>
      </c>
      <c r="D14" s="47">
        <v>232164.95</v>
      </c>
      <c r="E14" s="39">
        <f t="shared" si="1"/>
        <v>1.9830016073108474</v>
      </c>
      <c r="F14" s="38">
        <v>117077.54</v>
      </c>
      <c r="G14" s="41">
        <f t="shared" si="2"/>
        <v>0.9582161353139611</v>
      </c>
      <c r="H14" s="38">
        <v>122182.81</v>
      </c>
      <c r="I14" s="39">
        <f t="shared" si="3"/>
        <v>1.2270928190307695</v>
      </c>
      <c r="J14" s="38">
        <v>99570.96</v>
      </c>
      <c r="K14" s="39">
        <f t="shared" si="4"/>
        <v>1.0397373834770751</v>
      </c>
      <c r="L14" s="38">
        <v>95765.49</v>
      </c>
      <c r="M14" s="39">
        <f t="shared" si="5"/>
        <v>1.1384900393182149</v>
      </c>
      <c r="N14" s="38">
        <v>84116.23</v>
      </c>
      <c r="O14" s="39">
        <f t="shared" si="6"/>
        <v>1.1403472168559874</v>
      </c>
      <c r="P14" s="5">
        <v>73763.7</v>
      </c>
      <c r="Q14" s="18">
        <f t="shared" si="7"/>
        <v>1.1381830935517663</v>
      </c>
      <c r="R14" s="28">
        <v>64808.29</v>
      </c>
      <c r="S14" s="24">
        <f t="shared" si="8"/>
        <v>0.91355866213479253</v>
      </c>
      <c r="T14" s="5">
        <v>70940.479999999996</v>
      </c>
      <c r="U14" s="18">
        <f t="shared" si="9"/>
        <v>1.2202670292237698</v>
      </c>
      <c r="V14" s="5">
        <v>58135.21</v>
      </c>
      <c r="W14" s="20">
        <f t="shared" si="12"/>
        <v>0.99695657959812511</v>
      </c>
      <c r="X14" s="5">
        <v>58312.68</v>
      </c>
      <c r="Y14" s="17">
        <f t="shared" si="11"/>
        <v>1.2258603226738209</v>
      </c>
      <c r="Z14" s="5">
        <v>47568.78</v>
      </c>
      <c r="AA14" s="17">
        <f t="shared" si="10"/>
        <v>1.1288516197193628</v>
      </c>
      <c r="AB14" s="5">
        <v>42139.09</v>
      </c>
      <c r="AC14" s="22">
        <f t="shared" si="10"/>
        <v>0.97082173056511845</v>
      </c>
      <c r="AD14" s="3">
        <v>43405.59</v>
      </c>
      <c r="AE14" s="3">
        <v>58885.63</v>
      </c>
      <c r="AF14" s="3">
        <v>40610.85</v>
      </c>
      <c r="AG14" s="3">
        <v>49814.14</v>
      </c>
    </row>
    <row r="15" spans="1:34" ht="4.5" customHeight="1" x14ac:dyDescent="0.35">
      <c r="Z15" s="6"/>
      <c r="AA15" s="6"/>
      <c r="AB15" s="6"/>
      <c r="AC15" s="6"/>
      <c r="AD15" s="6"/>
      <c r="AE15" s="6"/>
      <c r="AF15" s="6"/>
      <c r="AG15" s="6"/>
    </row>
    <row r="16" spans="1:34" ht="28.5" customHeight="1" thickBot="1" x14ac:dyDescent="0.45">
      <c r="A16" s="7" t="s">
        <v>27</v>
      </c>
      <c r="B16" s="14">
        <f>SUM(B3:B14)</f>
        <v>1713706.66</v>
      </c>
      <c r="C16" s="14"/>
      <c r="D16" s="14">
        <f>SUM(D3:D14)</f>
        <v>1644788</v>
      </c>
      <c r="E16" s="14"/>
      <c r="F16" s="14">
        <f>SUM(F3:F14)</f>
        <v>1270455.53</v>
      </c>
      <c r="G16" s="42"/>
      <c r="H16" s="14">
        <f>SUM(H3:H14)</f>
        <v>1223535.74</v>
      </c>
      <c r="I16" s="42"/>
      <c r="J16" s="14">
        <f>SUM(J3:J14)</f>
        <v>1125596.3</v>
      </c>
      <c r="K16" s="29"/>
      <c r="L16" s="14">
        <f>SUM(L3:L14)</f>
        <v>950530.94000000006</v>
      </c>
      <c r="M16" s="29"/>
      <c r="N16" s="14">
        <f>SUM(N3:N14)</f>
        <v>898909.38000000012</v>
      </c>
      <c r="O16" s="29"/>
      <c r="P16" s="14">
        <f>SUM(P3:P14)</f>
        <v>765177.0199999999</v>
      </c>
      <c r="Q16" s="29"/>
      <c r="R16" s="40">
        <f>SUM(R3:R14)</f>
        <v>702452.30999999994</v>
      </c>
      <c r="S16" s="14"/>
      <c r="T16" s="15">
        <f>SUM(T3:T14)</f>
        <v>664458.73</v>
      </c>
      <c r="U16" s="14"/>
      <c r="V16" s="8">
        <f>SUM(V3:V14)</f>
        <v>628334.76</v>
      </c>
      <c r="W16" s="8"/>
      <c r="X16" s="8">
        <f>SUM(X3:X14)</f>
        <v>526149.55999999994</v>
      </c>
      <c r="Y16" s="8"/>
      <c r="Z16" s="8">
        <f>SUM(Z3:Z14)</f>
        <v>531601.06000000006</v>
      </c>
      <c r="AA16" s="8"/>
      <c r="AB16" s="8">
        <f>SUM(AB3:AB14)</f>
        <v>530594.85000000009</v>
      </c>
      <c r="AC16" s="8"/>
      <c r="AD16" s="8">
        <f>SUM(AD3:AD14)</f>
        <v>531075.4800000001</v>
      </c>
      <c r="AE16" s="8">
        <f>SUM(AE3:AE14)</f>
        <v>524884.49</v>
      </c>
      <c r="AF16" s="8">
        <f>SUM(AF3:AF14)</f>
        <v>524680.25</v>
      </c>
      <c r="AG16" s="8">
        <f>SUM(AG3:AG14)</f>
        <v>357399.60000000003</v>
      </c>
      <c r="AH16" s="8">
        <f>SUM(D16:X16)</f>
        <v>10400388.270000001</v>
      </c>
    </row>
    <row r="17" spans="1:34" ht="13.5" thickTop="1" thickBot="1" x14ac:dyDescent="0.3"/>
    <row r="18" spans="1:34" ht="12.75" customHeight="1" x14ac:dyDescent="0.25">
      <c r="A18" s="12"/>
      <c r="B18" s="50" t="s">
        <v>28</v>
      </c>
      <c r="C18" s="48">
        <f>SUM(B16/8)</f>
        <v>214213.33249999999</v>
      </c>
      <c r="D18" s="50" t="s">
        <v>29</v>
      </c>
      <c r="E18" s="48">
        <f>SUM(D16/12)</f>
        <v>137065.66666666666</v>
      </c>
      <c r="F18" s="50" t="s">
        <v>30</v>
      </c>
      <c r="G18" s="48">
        <f>SUM(F16/12)</f>
        <v>105871.29416666667</v>
      </c>
      <c r="H18" s="50" t="s">
        <v>31</v>
      </c>
      <c r="I18" s="48">
        <f>SUM(H16/12)</f>
        <v>101961.31166666666</v>
      </c>
      <c r="J18" s="50" t="s">
        <v>32</v>
      </c>
      <c r="K18" s="48">
        <f>SUM(J16/12)</f>
        <v>93799.691666666666</v>
      </c>
      <c r="L18" s="50" t="s">
        <v>33</v>
      </c>
      <c r="M18" s="48">
        <f>SUM(L16/12)</f>
        <v>79210.911666666667</v>
      </c>
      <c r="N18" s="50" t="s">
        <v>34</v>
      </c>
      <c r="O18" s="48">
        <f>SUM(N16/12)</f>
        <v>74909.115000000005</v>
      </c>
      <c r="P18" s="50" t="s">
        <v>35</v>
      </c>
      <c r="Q18" s="48">
        <f>P16/12</f>
        <v>63764.751666666656</v>
      </c>
      <c r="R18" s="50" t="s">
        <v>36</v>
      </c>
      <c r="S18" s="48">
        <f>R16/12</f>
        <v>58537.692499999997</v>
      </c>
      <c r="T18" s="50" t="s">
        <v>37</v>
      </c>
      <c r="U18" s="48">
        <f>T16/12</f>
        <v>55371.560833333329</v>
      </c>
      <c r="V18" s="50" t="s">
        <v>38</v>
      </c>
      <c r="W18" s="48">
        <f>V16/12</f>
        <v>52361.23</v>
      </c>
      <c r="X18" s="56" t="s">
        <v>39</v>
      </c>
      <c r="Y18" s="54">
        <f>X16/11</f>
        <v>47831.778181818176</v>
      </c>
      <c r="Z18" s="35"/>
      <c r="AA18" s="35"/>
      <c r="AB18" s="35"/>
      <c r="AC18" s="35"/>
      <c r="AD18" s="35"/>
      <c r="AE18" s="35"/>
      <c r="AF18" s="35"/>
      <c r="AG18" s="35"/>
      <c r="AH18" s="52">
        <f>SUM(X16/11)</f>
        <v>47831.778181818176</v>
      </c>
    </row>
    <row r="19" spans="1:34" ht="41.25" customHeight="1" thickBot="1" x14ac:dyDescent="0.3">
      <c r="B19" s="51"/>
      <c r="C19" s="49"/>
      <c r="D19" s="51"/>
      <c r="E19" s="49"/>
      <c r="F19" s="51"/>
      <c r="G19" s="49"/>
      <c r="H19" s="51"/>
      <c r="I19" s="49"/>
      <c r="J19" s="51"/>
      <c r="K19" s="49"/>
      <c r="L19" s="51"/>
      <c r="M19" s="49"/>
      <c r="N19" s="51"/>
      <c r="O19" s="49"/>
      <c r="P19" s="51"/>
      <c r="Q19" s="49"/>
      <c r="R19" s="51"/>
      <c r="S19" s="49"/>
      <c r="T19" s="51"/>
      <c r="U19" s="49"/>
      <c r="V19" s="51"/>
      <c r="W19" s="49"/>
      <c r="X19" s="57"/>
      <c r="Y19" s="55"/>
      <c r="Z19" s="36"/>
      <c r="AA19" s="36"/>
      <c r="AB19" s="36"/>
      <c r="AC19" s="36"/>
      <c r="AD19" s="36"/>
      <c r="AE19" s="36"/>
      <c r="AF19" s="36"/>
      <c r="AG19" s="36"/>
      <c r="AH19" s="53"/>
    </row>
    <row r="20" spans="1:34" ht="13.5" customHeight="1" x14ac:dyDescent="0.25">
      <c r="V20" s="10"/>
      <c r="W20" s="11"/>
      <c r="X20" s="10"/>
      <c r="Y20" s="11"/>
    </row>
    <row r="21" spans="1:34" ht="15.5" x14ac:dyDescent="0.35">
      <c r="D21" s="10"/>
      <c r="E21" s="11"/>
      <c r="N21" s="6"/>
    </row>
    <row r="22" spans="1:34" x14ac:dyDescent="0.25">
      <c r="D22" s="10"/>
      <c r="E22" s="11"/>
      <c r="N22" s="11"/>
    </row>
    <row r="23" spans="1:34" ht="13" thickBot="1" x14ac:dyDescent="0.3">
      <c r="D23" s="44"/>
      <c r="E23" s="45"/>
    </row>
    <row r="24" spans="1:34" x14ac:dyDescent="0.25">
      <c r="D24" s="10"/>
      <c r="E24" s="11"/>
    </row>
    <row r="25" spans="1:34" x14ac:dyDescent="0.25">
      <c r="D25" s="10"/>
      <c r="E25" s="11"/>
    </row>
  </sheetData>
  <mergeCells count="25">
    <mergeCell ref="AH18:AH19"/>
    <mergeCell ref="V18:V19"/>
    <mergeCell ref="W18:W19"/>
    <mergeCell ref="L18:L19"/>
    <mergeCell ref="M18:M19"/>
    <mergeCell ref="Y18:Y19"/>
    <mergeCell ref="X18:X19"/>
    <mergeCell ref="T18:T19"/>
    <mergeCell ref="P18:P19"/>
    <mergeCell ref="Q18:Q19"/>
    <mergeCell ref="U18:U19"/>
    <mergeCell ref="S18:S19"/>
    <mergeCell ref="R18:R19"/>
    <mergeCell ref="G18:G19"/>
    <mergeCell ref="H18:H19"/>
    <mergeCell ref="O18:O19"/>
    <mergeCell ref="N18:N19"/>
    <mergeCell ref="B18:B19"/>
    <mergeCell ref="C18:C19"/>
    <mergeCell ref="K18:K19"/>
    <mergeCell ref="D18:D19"/>
    <mergeCell ref="E18:E19"/>
    <mergeCell ref="F18:F19"/>
    <mergeCell ref="I18:I19"/>
    <mergeCell ref="J18:J19"/>
  </mergeCells>
  <phoneticPr fontId="7" type="noConversion"/>
  <pageMargins left="0.6" right="0.41" top="1.25" bottom="1" header="0.5" footer="0.5"/>
  <pageSetup scale="61" fitToWidth="2" orientation="landscape" r:id="rId1"/>
  <headerFooter alignWithMargins="0">
    <oddHeader>&amp;C&amp;"Arial,Bold"&amp;20MACECOM
EMERGENCY COMMUNICATION TAX
2025</oddHeader>
    <oddFooter>&amp;R&amp;P of &amp;N</oddFooter>
  </headerFooter>
  <ignoredErrors>
    <ignoredError sqref="B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a9e138-738b-4c9c-87e9-8ac28256f73a" xsi:nil="true"/>
    <lcf76f155ced4ddcb4097134ff3c332f xmlns="4140be4b-570e-40a3-b3c7-a280e030295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DD6F4EB6058549BCE3A5A688FE80CF" ma:contentTypeVersion="13" ma:contentTypeDescription="Create a new document." ma:contentTypeScope="" ma:versionID="bbd46f67925acafe76d3787e8cbd9120">
  <xsd:schema xmlns:xsd="http://www.w3.org/2001/XMLSchema" xmlns:xs="http://www.w3.org/2001/XMLSchema" xmlns:p="http://schemas.microsoft.com/office/2006/metadata/properties" xmlns:ns2="4140be4b-570e-40a3-b3c7-a280e0302956" xmlns:ns3="40a9e138-738b-4c9c-87e9-8ac28256f73a" targetNamespace="http://schemas.microsoft.com/office/2006/metadata/properties" ma:root="true" ma:fieldsID="c5ddb5aa795750ea9a5ce7cddb58545f" ns2:_="" ns3:_="">
    <xsd:import namespace="4140be4b-570e-40a3-b3c7-a280e0302956"/>
    <xsd:import namespace="40a9e138-738b-4c9c-87e9-8ac28256f7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0be4b-570e-40a3-b3c7-a280e0302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2cdcda2-7631-4f82-b034-7bf47a4df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9e138-738b-4c9c-87e9-8ac28256f73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8b4e008-7da3-4d5f-aa6d-3417e7a2b517}" ma:internalName="TaxCatchAll" ma:showField="CatchAllData" ma:web="40a9e138-738b-4c9c-87e9-8ac28256f7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5A2D4-B612-4F65-AEE0-C8AC13321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80BC95-A70D-4F51-A944-D828F4A974D2}">
  <ds:schemaRefs>
    <ds:schemaRef ds:uri="http://schemas.microsoft.com/office/2006/metadata/properties"/>
    <ds:schemaRef ds:uri="40a9e138-738b-4c9c-87e9-8ac28256f73a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4140be4b-570e-40a3-b3c7-a280e030295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2275C5-5CB6-4F50-9A9B-98DA6D06F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0be4b-570e-40a3-b3c7-a280e0302956"/>
    <ds:schemaRef ds:uri="40a9e138-738b-4c9c-87e9-8ac28256f7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</dc:creator>
  <cp:keywords/>
  <dc:description/>
  <cp:lastModifiedBy>Jann Lusignan</cp:lastModifiedBy>
  <cp:revision/>
  <cp:lastPrinted>2025-08-12T00:38:23Z</cp:lastPrinted>
  <dcterms:created xsi:type="dcterms:W3CDTF">2012-12-19T20:52:18Z</dcterms:created>
  <dcterms:modified xsi:type="dcterms:W3CDTF">2025-08-12T00:39:26Z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0x01010058DD6F4EB6058549BCE3A5A688FE80CF</vt:lpwstr>
  </property>
  <property fmtid="{D5CDD505-2E9C-101B-9397-08002B2CF9AE}" pid="3" name="MediaServiceImageTags">
    <vt:lpwstr/>
  </property>
</Properties>
</file>